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19,2 LTS" sheetId="3" r:id="rId1"/>
  </sheets>
  <calcPr calcId="145621"/>
</workbook>
</file>

<file path=xl/calcChain.xml><?xml version="1.0" encoding="utf-8"?>
<calcChain xmlns="http://schemas.openxmlformats.org/spreadsheetml/2006/main">
  <c r="K53" i="3" l="1"/>
  <c r="P53" i="3" l="1"/>
  <c r="O53" i="3"/>
  <c r="N53" i="3"/>
  <c r="M53" i="3"/>
  <c r="L53" i="3"/>
  <c r="J53" i="3"/>
  <c r="I53" i="3"/>
  <c r="H53" i="3"/>
  <c r="G53" i="3"/>
  <c r="D51" i="3"/>
  <c r="E51" i="3" s="1"/>
  <c r="D44" i="3"/>
  <c r="D43" i="3"/>
  <c r="E42" i="3"/>
  <c r="D42" i="3"/>
  <c r="S42" i="3" s="1"/>
  <c r="D41" i="3"/>
  <c r="S41" i="3" s="1"/>
  <c r="D40" i="3"/>
  <c r="D39" i="3"/>
  <c r="D38" i="3"/>
  <c r="D37" i="3"/>
  <c r="D36" i="3"/>
  <c r="D35" i="3"/>
  <c r="D34" i="3"/>
  <c r="S34" i="3" s="1"/>
  <c r="E33" i="3"/>
  <c r="D33" i="3"/>
  <c r="S33" i="3" s="1"/>
  <c r="D32" i="3"/>
  <c r="D31" i="3"/>
  <c r="D30" i="3"/>
  <c r="D29" i="3"/>
  <c r="D28" i="3"/>
  <c r="D27" i="3"/>
  <c r="E26" i="3"/>
  <c r="D26" i="3"/>
  <c r="S26" i="3" s="1"/>
  <c r="D25" i="3"/>
  <c r="S25" i="3" s="1"/>
  <c r="D24" i="3"/>
  <c r="D23" i="3"/>
  <c r="D22" i="3"/>
  <c r="D21" i="3"/>
  <c r="D20" i="3"/>
  <c r="D19" i="3"/>
  <c r="D18" i="3"/>
  <c r="S18" i="3" s="1"/>
  <c r="E17" i="3"/>
  <c r="D17" i="3"/>
  <c r="S17" i="3" s="1"/>
  <c r="D16" i="3"/>
  <c r="D15" i="3"/>
  <c r="D14" i="3"/>
  <c r="D13" i="3"/>
  <c r="D12" i="3"/>
  <c r="D11" i="3"/>
  <c r="E10" i="3"/>
  <c r="D10" i="3"/>
  <c r="S10" i="3" s="1"/>
  <c r="D9" i="3"/>
  <c r="S9" i="3" s="1"/>
  <c r="D8" i="3"/>
  <c r="E8" i="3" l="1"/>
  <c r="S8" i="3"/>
  <c r="E14" i="3"/>
  <c r="S14" i="3"/>
  <c r="E20" i="3"/>
  <c r="S20" i="3"/>
  <c r="E30" i="3"/>
  <c r="S30" i="3"/>
  <c r="E36" i="3"/>
  <c r="S36" i="3"/>
  <c r="E40" i="3"/>
  <c r="S40" i="3"/>
  <c r="E11" i="3"/>
  <c r="S11" i="3"/>
  <c r="E15" i="3"/>
  <c r="S15" i="3"/>
  <c r="E21" i="3"/>
  <c r="S21" i="3"/>
  <c r="E27" i="3"/>
  <c r="S27" i="3"/>
  <c r="E31" i="3"/>
  <c r="S31" i="3"/>
  <c r="E37" i="3"/>
  <c r="S37" i="3"/>
  <c r="E43" i="3"/>
  <c r="S43" i="3"/>
  <c r="E9" i="3"/>
  <c r="E12" i="3"/>
  <c r="S12" i="3"/>
  <c r="E16" i="3"/>
  <c r="S16" i="3"/>
  <c r="E18" i="3"/>
  <c r="E22" i="3"/>
  <c r="S22" i="3"/>
  <c r="E25" i="3"/>
  <c r="E28" i="3"/>
  <c r="S28" i="3"/>
  <c r="E32" i="3"/>
  <c r="S32" i="3"/>
  <c r="E34" i="3"/>
  <c r="E38" i="3"/>
  <c r="S38" i="3"/>
  <c r="E41" i="3"/>
  <c r="E44" i="3"/>
  <c r="S44" i="3"/>
  <c r="R53" i="3"/>
  <c r="E24" i="3"/>
  <c r="S24" i="3"/>
  <c r="E13" i="3"/>
  <c r="S13" i="3"/>
  <c r="E19" i="3"/>
  <c r="S19" i="3"/>
  <c r="E23" i="3"/>
  <c r="S23" i="3"/>
  <c r="E29" i="3"/>
  <c r="S29" i="3"/>
  <c r="E35" i="3"/>
  <c r="S35" i="3"/>
  <c r="E39" i="3"/>
  <c r="S39" i="3"/>
  <c r="S48" i="3" l="1"/>
</calcChain>
</file>

<file path=xl/sharedStrings.xml><?xml version="1.0" encoding="utf-8"?>
<sst xmlns="http://schemas.openxmlformats.org/spreadsheetml/2006/main" count="186" uniqueCount="113">
  <si>
    <t>TITULAR</t>
  </si>
  <si>
    <t xml:space="preserve">AGRÍCOLA LA CANTERA </t>
  </si>
  <si>
    <t>Nº Comp.</t>
  </si>
  <si>
    <t>L/S</t>
  </si>
  <si>
    <t>Valor cuota mensual</t>
  </si>
  <si>
    <t>Valor cuota anual</t>
  </si>
  <si>
    <t>DETALLE   DE   PAGOS</t>
  </si>
  <si>
    <t xml:space="preserve">Fecha </t>
  </si>
  <si>
    <t>Forma de Pago</t>
  </si>
  <si>
    <t xml:space="preserve">Monto Pagado </t>
  </si>
  <si>
    <t xml:space="preserve">Observaciones 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</si>
  <si>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</si>
  <si>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</si>
  <si>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</si>
  <si>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</si>
  <si>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</si>
  <si>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</si>
  <si>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</si>
  <si>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</si>
  <si>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</si>
  <si>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</si>
  <si>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</si>
  <si>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00020</t>
  </si>
  <si>
    <t>01 y 02</t>
  </si>
  <si>
    <t>00609</t>
  </si>
  <si>
    <t>03</t>
  </si>
  <si>
    <t>07</t>
  </si>
  <si>
    <t>01 al 03</t>
  </si>
  <si>
    <t>00652</t>
  </si>
  <si>
    <t>04</t>
  </si>
  <si>
    <t>08</t>
  </si>
  <si>
    <t>00675</t>
  </si>
  <si>
    <t>05 y 06</t>
  </si>
  <si>
    <t>09 y 10</t>
  </si>
  <si>
    <t>11</t>
  </si>
  <si>
    <t>00727</t>
  </si>
  <si>
    <t>00747</t>
  </si>
  <si>
    <t>08 al 10</t>
  </si>
  <si>
    <t>12</t>
  </si>
  <si>
    <t>01 al 02</t>
  </si>
  <si>
    <t>00797</t>
  </si>
  <si>
    <t>00827</t>
  </si>
  <si>
    <t>05</t>
  </si>
  <si>
    <t>00849</t>
  </si>
  <si>
    <t>01</t>
  </si>
  <si>
    <t>06</t>
  </si>
  <si>
    <t>00876</t>
  </si>
  <si>
    <t>02</t>
  </si>
  <si>
    <t>00891</t>
  </si>
  <si>
    <t>00916</t>
  </si>
  <si>
    <t>09</t>
  </si>
  <si>
    <t>00945</t>
  </si>
  <si>
    <t>00968</t>
  </si>
  <si>
    <t>00992</t>
  </si>
  <si>
    <t>01008</t>
  </si>
  <si>
    <t>01018</t>
  </si>
  <si>
    <t>10</t>
  </si>
  <si>
    <t>01064</t>
  </si>
  <si>
    <t>01072</t>
  </si>
  <si>
    <t>05 al 07</t>
  </si>
  <si>
    <t>03 al 05</t>
  </si>
  <si>
    <t>08 al 12</t>
  </si>
  <si>
    <t>01181</t>
  </si>
  <si>
    <t>01248</t>
  </si>
  <si>
    <t>06 al 07</t>
  </si>
  <si>
    <t>04 al 05</t>
  </si>
  <si>
    <t>Cheque</t>
  </si>
  <si>
    <t>01264</t>
  </si>
  <si>
    <t>01296</t>
  </si>
  <si>
    <t>01317</t>
  </si>
  <si>
    <t>01380</t>
  </si>
  <si>
    <t>11 y 12</t>
  </si>
  <si>
    <t>01411</t>
  </si>
  <si>
    <t>01441</t>
  </si>
  <si>
    <t xml:space="preserve"> </t>
  </si>
  <si>
    <t>01458</t>
  </si>
  <si>
    <t>01485</t>
  </si>
  <si>
    <t>04 y 05</t>
  </si>
  <si>
    <t>02 al  03</t>
  </si>
  <si>
    <t>01525</t>
  </si>
  <si>
    <t>06 al 09</t>
  </si>
  <si>
    <t>04 al 07</t>
  </si>
  <si>
    <t>01550</t>
  </si>
  <si>
    <t>01570</t>
  </si>
  <si>
    <t>01591</t>
  </si>
  <si>
    <t>01605</t>
  </si>
  <si>
    <t>Cheque N° 3140  Bco. Chile</t>
  </si>
  <si>
    <t>01702</t>
  </si>
  <si>
    <t>Cheque N° 3143  Bco. Chile</t>
  </si>
  <si>
    <t>01714</t>
  </si>
  <si>
    <t>03 al 04</t>
  </si>
  <si>
    <t>Cheque N° 3518  Bco. Chile</t>
  </si>
  <si>
    <t>01750</t>
  </si>
  <si>
    <t xml:space="preserve">Cheque N° 3677 Bco. Chile  </t>
  </si>
  <si>
    <t>año 2008 cancelado</t>
  </si>
  <si>
    <t>falta del           05  al  05</t>
  </si>
  <si>
    <t>año 2010 cancelado</t>
  </si>
  <si>
    <t>falta  del           08  al  12</t>
  </si>
  <si>
    <t>falta del            01  al  06</t>
  </si>
  <si>
    <t>falta del        04  Y  10</t>
  </si>
  <si>
    <t>año 2015 cancelado</t>
  </si>
  <si>
    <t>año 2016 cancelado</t>
  </si>
  <si>
    <t>año 2017 cancelado</t>
  </si>
  <si>
    <t>falta del        06  al  12</t>
  </si>
  <si>
    <t>Valor cuota  anual</t>
  </si>
  <si>
    <t>RUT</t>
  </si>
  <si>
    <t>86.882.500-6</t>
  </si>
  <si>
    <t>CONTACTO</t>
  </si>
  <si>
    <t>Vladimir Manque</t>
  </si>
  <si>
    <t>E-mail</t>
  </si>
  <si>
    <t>vmanque@norfut.cl</t>
  </si>
  <si>
    <t>TELEFONO</t>
  </si>
  <si>
    <t>9 - 4250 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</si>
</sst>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&quot;$&quot;\ #,##0"/>
    <numFmt numFmtId="165" formatCode="_-* #,##0.000\ _€_-;\-* #,##0.000\ _€_-;_-* &quot;-&quot;??\ _€_-;_-@_-"/>
    <numFmt numFmtId="166" formatCode="_-* #,##0\ _€_-;\-* #,##0\ _€_-;_-* &quot;-&quot;??\ _€_-;_-@_-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2" fontId="5" fillId="0" borderId="3" xfId="1" applyNumberFormat="1" applyFont="1" applyFill="1" applyBorder="1" applyAlignment="1">
      <alignment horizontal="center" vertical="center" wrapText="1"/>
    </xf>
    <xf numFmtId="5" fontId="5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5" fontId="5" fillId="0" borderId="5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/>
    </xf>
    <xf numFmtId="5" fontId="5" fillId="0" borderId="2" xfId="1" applyNumberFormat="1" applyFont="1" applyFill="1" applyBorder="1" applyAlignment="1">
      <alignment horizontal="center" vertical="center" wrapText="1"/>
    </xf>
    <xf numFmtId="5" fontId="5" fillId="0" borderId="6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2" fontId="5" fillId="0" borderId="4" xfId="1" applyNumberFormat="1" applyFont="1" applyFill="1" applyBorder="1" applyAlignment="1">
      <alignment horizontal="center" vertical="center" wrapText="1"/>
    </xf>
    <xf numFmtId="5" fontId="5" fillId="0" borderId="4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4" fillId="0" borderId="7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manque@norfu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3"/>
  <sheetViews>
    <sheetView tabSelected="1" topLeftCell="A34" zoomScale="80" zoomScaleNormal="80" workbookViewId="0">
      <selection activeCell="E54" sqref="E54"/>
    </sheetView>
  </sheetViews>
  <sheetFormatPr baseColWidth="10" defaultRowHeight="12.75" x14ac:dyDescent="0.25"/>
  <cols>
    <col min="1" max="1" width="2.85546875" style="48" customWidth="1"/>
    <col min="2" max="3" width="7.7109375" style="3" customWidth="1"/>
    <col min="4" max="4" width="9.7109375" style="3" customWidth="1"/>
    <col min="5" max="5" width="11.28515625" style="3" customWidth="1"/>
    <col min="6" max="12" width="9.7109375" style="3" customWidth="1"/>
    <col min="13" max="16" width="9.7109375" style="1" customWidth="1"/>
    <col min="17" max="17" width="10.7109375" style="1" customWidth="1"/>
    <col min="18" max="18" width="14.5703125" style="1" customWidth="1"/>
    <col min="19" max="19" width="13.28515625" style="1" customWidth="1"/>
    <col min="20" max="20" width="16.85546875" style="1" customWidth="1"/>
    <col min="21" max="21" width="4.42578125" style="1" customWidth="1"/>
    <col min="22" max="16384" width="11.42578125" style="1"/>
  </cols>
  <sheetData>
    <row r="2" spans="1:36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36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36" ht="21.75" customHeight="1" x14ac:dyDescent="0.25">
      <c r="A4" s="50"/>
      <c r="B4" s="2" t="s">
        <v>0</v>
      </c>
      <c r="C4" s="62" t="s">
        <v>1</v>
      </c>
      <c r="D4" s="62"/>
      <c r="E4" s="62"/>
      <c r="F4" s="63" t="s">
        <v>105</v>
      </c>
      <c r="G4" s="64" t="s">
        <v>106</v>
      </c>
      <c r="H4" s="64"/>
      <c r="I4" s="65" t="s">
        <v>107</v>
      </c>
      <c r="J4" s="64" t="s">
        <v>108</v>
      </c>
      <c r="K4" s="64"/>
      <c r="L4" s="66" t="s">
        <v>109</v>
      </c>
      <c r="M4" s="67" t="s">
        <v>110</v>
      </c>
      <c r="N4" s="67"/>
      <c r="O4" s="67"/>
      <c r="P4" s="2" t="s">
        <v>111</v>
      </c>
      <c r="Q4" s="68" t="s">
        <v>112</v>
      </c>
      <c r="R4" s="68"/>
      <c r="S4" s="4"/>
    </row>
    <row r="5" spans="1:36" ht="13.5" thickBot="1" x14ac:dyDescent="0.3"/>
    <row r="6" spans="1:36" s="6" customFormat="1" ht="19.5" customHeight="1" thickBot="1" x14ac:dyDescent="0.3">
      <c r="A6" s="5"/>
      <c r="B6" s="54" t="s">
        <v>2</v>
      </c>
      <c r="C6" s="56" t="s">
        <v>3</v>
      </c>
      <c r="D6" s="56" t="s">
        <v>4</v>
      </c>
      <c r="E6" s="56" t="s">
        <v>5</v>
      </c>
      <c r="F6" s="57" t="s">
        <v>6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8" t="s">
        <v>7</v>
      </c>
      <c r="R6" s="58" t="s">
        <v>8</v>
      </c>
      <c r="S6" s="60" t="s">
        <v>9</v>
      </c>
      <c r="T6" s="51" t="s">
        <v>10</v>
      </c>
    </row>
    <row r="7" spans="1:36" s="7" customFormat="1" ht="19.5" customHeight="1" thickBot="1" x14ac:dyDescent="0.3">
      <c r="B7" s="55"/>
      <c r="C7" s="55"/>
      <c r="D7" s="55"/>
      <c r="E7" s="55"/>
      <c r="F7" s="42" t="s">
        <v>11</v>
      </c>
      <c r="G7" s="43" t="s">
        <v>12</v>
      </c>
      <c r="H7" s="42" t="s">
        <v>13</v>
      </c>
      <c r="I7" s="42" t="s">
        <v>14</v>
      </c>
      <c r="J7" s="43" t="s">
        <v>15</v>
      </c>
      <c r="K7" s="43" t="s">
        <v>16</v>
      </c>
      <c r="L7" s="43" t="s">
        <v>17</v>
      </c>
      <c r="M7" s="42" t="s">
        <v>18</v>
      </c>
      <c r="N7" s="42" t="s">
        <v>19</v>
      </c>
      <c r="O7" s="43" t="s">
        <v>20</v>
      </c>
      <c r="P7" s="43" t="s">
        <v>21</v>
      </c>
      <c r="Q7" s="59"/>
      <c r="R7" s="59"/>
      <c r="S7" s="61"/>
      <c r="T7" s="52"/>
    </row>
    <row r="8" spans="1:36" s="8" customFormat="1" ht="19.5" customHeight="1" x14ac:dyDescent="0.2">
      <c r="B8" s="44" t="s">
        <v>22</v>
      </c>
      <c r="C8" s="36">
        <v>19.2</v>
      </c>
      <c r="D8" s="37">
        <f>SUM(C8*1000)</f>
        <v>19200</v>
      </c>
      <c r="E8" s="37">
        <f>SUM(D8*12)</f>
        <v>230400</v>
      </c>
      <c r="F8" s="38" t="s">
        <v>23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9">
        <v>39568</v>
      </c>
      <c r="R8" s="40"/>
      <c r="S8" s="37">
        <f>SUM(D8*2)</f>
        <v>38400</v>
      </c>
      <c r="T8" s="41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8" customFormat="1" ht="19.5" customHeight="1" x14ac:dyDescent="0.2">
      <c r="B9" s="45" t="s">
        <v>24</v>
      </c>
      <c r="C9" s="9">
        <v>19.2</v>
      </c>
      <c r="D9" s="10">
        <f>SUM(C9*1000)</f>
        <v>19200</v>
      </c>
      <c r="E9" s="10">
        <f>SUM(D9*12)</f>
        <v>230400</v>
      </c>
      <c r="F9" s="11" t="s">
        <v>25</v>
      </c>
      <c r="G9" s="11"/>
      <c r="H9" s="11"/>
      <c r="I9" s="11"/>
      <c r="J9" s="11"/>
      <c r="K9" s="11" t="s">
        <v>26</v>
      </c>
      <c r="L9" s="11"/>
      <c r="M9" s="11"/>
      <c r="N9" s="11"/>
      <c r="O9" s="11"/>
      <c r="P9" s="11"/>
      <c r="Q9" s="12">
        <v>41478</v>
      </c>
      <c r="R9" s="13"/>
      <c r="S9" s="10">
        <f>SUM(D9*2)</f>
        <v>38400</v>
      </c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s="8" customFormat="1" ht="19.5" customHeight="1" x14ac:dyDescent="0.2">
      <c r="B10" s="45" t="s">
        <v>28</v>
      </c>
      <c r="C10" s="9">
        <v>19.2</v>
      </c>
      <c r="D10" s="10">
        <f t="shared" ref="D10:D44" si="0">SUM(C10*1000)</f>
        <v>19200</v>
      </c>
      <c r="E10" s="10">
        <f t="shared" ref="E10:E44" si="1">SUM(D10*12)</f>
        <v>230400</v>
      </c>
      <c r="F10" s="11" t="s">
        <v>29</v>
      </c>
      <c r="G10" s="11"/>
      <c r="H10" s="11"/>
      <c r="I10" s="11"/>
      <c r="J10" s="11"/>
      <c r="K10" s="11" t="s">
        <v>30</v>
      </c>
      <c r="L10" s="11"/>
      <c r="M10" s="11"/>
      <c r="N10" s="11"/>
      <c r="O10" s="11"/>
      <c r="P10" s="11"/>
      <c r="Q10" s="12">
        <v>41561</v>
      </c>
      <c r="R10" s="13"/>
      <c r="S10" s="10">
        <f t="shared" ref="S10:S42" si="2">SUM(D10*2)</f>
        <v>38400</v>
      </c>
      <c r="T10" s="14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s="8" customFormat="1" ht="19.5" customHeight="1" x14ac:dyDescent="0.2">
      <c r="B11" s="45" t="s">
        <v>31</v>
      </c>
      <c r="C11" s="9">
        <v>19.2</v>
      </c>
      <c r="D11" s="10">
        <f t="shared" si="0"/>
        <v>19200</v>
      </c>
      <c r="E11" s="10">
        <f t="shared" si="1"/>
        <v>230400</v>
      </c>
      <c r="F11" s="11" t="s">
        <v>32</v>
      </c>
      <c r="G11" s="11"/>
      <c r="H11" s="11"/>
      <c r="I11" s="11"/>
      <c r="J11" s="11"/>
      <c r="K11" s="11" t="s">
        <v>33</v>
      </c>
      <c r="L11" s="11"/>
      <c r="M11" s="11"/>
      <c r="N11" s="11"/>
      <c r="O11" s="11"/>
      <c r="P11" s="11"/>
      <c r="Q11" s="12">
        <v>41597</v>
      </c>
      <c r="R11" s="13"/>
      <c r="S11" s="10">
        <f>SUM(D11*4)</f>
        <v>76800</v>
      </c>
      <c r="T11" s="16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8" customFormat="1" ht="19.5" customHeight="1" x14ac:dyDescent="0.2">
      <c r="B12" s="45" t="s">
        <v>35</v>
      </c>
      <c r="C12" s="9">
        <v>19.2</v>
      </c>
      <c r="D12" s="10">
        <f t="shared" si="0"/>
        <v>19200</v>
      </c>
      <c r="E12" s="10">
        <f t="shared" si="1"/>
        <v>230400</v>
      </c>
      <c r="F12" s="11" t="s">
        <v>26</v>
      </c>
      <c r="G12" s="11"/>
      <c r="H12" s="11"/>
      <c r="I12" s="11"/>
      <c r="J12" s="11"/>
      <c r="K12" s="11" t="s">
        <v>34</v>
      </c>
      <c r="L12" s="11"/>
      <c r="M12" s="11"/>
      <c r="N12" s="11"/>
      <c r="O12" s="11"/>
      <c r="P12" s="11"/>
      <c r="Q12" s="12">
        <v>41688</v>
      </c>
      <c r="R12" s="13"/>
      <c r="S12" s="10">
        <f t="shared" si="2"/>
        <v>38400</v>
      </c>
      <c r="T12" s="1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s="8" customFormat="1" ht="19.5" customHeight="1" x14ac:dyDescent="0.2">
      <c r="B13" s="45" t="s">
        <v>36</v>
      </c>
      <c r="C13" s="9">
        <v>19.2</v>
      </c>
      <c r="D13" s="10">
        <f t="shared" si="0"/>
        <v>19200</v>
      </c>
      <c r="E13" s="10">
        <f t="shared" si="1"/>
        <v>230400</v>
      </c>
      <c r="F13" s="11" t="s">
        <v>37</v>
      </c>
      <c r="G13" s="11"/>
      <c r="H13" s="11"/>
      <c r="I13" s="11"/>
      <c r="J13" s="11"/>
      <c r="K13" s="11" t="s">
        <v>38</v>
      </c>
      <c r="L13" s="11" t="s">
        <v>39</v>
      </c>
      <c r="M13" s="11"/>
      <c r="N13" s="11"/>
      <c r="O13" s="11"/>
      <c r="P13" s="11"/>
      <c r="Q13" s="12">
        <v>41730</v>
      </c>
      <c r="R13" s="13"/>
      <c r="S13" s="10">
        <f>SUM(D13*6)</f>
        <v>115200</v>
      </c>
      <c r="T13" s="1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s="8" customFormat="1" ht="19.5" customHeight="1" x14ac:dyDescent="0.2">
      <c r="B14" s="45" t="s">
        <v>40</v>
      </c>
      <c r="C14" s="9">
        <v>19.2</v>
      </c>
      <c r="D14" s="10">
        <f t="shared" si="0"/>
        <v>19200</v>
      </c>
      <c r="E14" s="10">
        <f t="shared" si="1"/>
        <v>230400</v>
      </c>
      <c r="F14" s="11" t="s">
        <v>34</v>
      </c>
      <c r="G14" s="11"/>
      <c r="H14" s="11"/>
      <c r="I14" s="11"/>
      <c r="J14" s="11"/>
      <c r="K14" s="11"/>
      <c r="L14" s="11" t="s">
        <v>25</v>
      </c>
      <c r="M14" s="11"/>
      <c r="N14" s="11"/>
      <c r="O14" s="11"/>
      <c r="P14" s="11"/>
      <c r="Q14" s="12">
        <v>41774</v>
      </c>
      <c r="R14" s="13"/>
      <c r="S14" s="10">
        <f t="shared" si="2"/>
        <v>38400</v>
      </c>
      <c r="T14" s="1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s="8" customFormat="1" ht="19.5" customHeight="1" x14ac:dyDescent="0.2">
      <c r="B15" s="45" t="s">
        <v>41</v>
      </c>
      <c r="C15" s="9">
        <v>19.2</v>
      </c>
      <c r="D15" s="10">
        <f t="shared" si="0"/>
        <v>19200</v>
      </c>
      <c r="E15" s="10">
        <f t="shared" si="1"/>
        <v>230400</v>
      </c>
      <c r="F15" s="11" t="s">
        <v>38</v>
      </c>
      <c r="G15" s="11"/>
      <c r="H15" s="11"/>
      <c r="I15" s="11"/>
      <c r="J15" s="11"/>
      <c r="K15" s="11"/>
      <c r="L15" s="11" t="s">
        <v>42</v>
      </c>
      <c r="M15" s="11"/>
      <c r="N15" s="11"/>
      <c r="O15" s="11"/>
      <c r="P15" s="11"/>
      <c r="Q15" s="12">
        <v>41814</v>
      </c>
      <c r="R15" s="13"/>
      <c r="S15" s="10">
        <f t="shared" si="2"/>
        <v>38400</v>
      </c>
      <c r="T15" s="1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s="8" customFormat="1" ht="19.5" customHeight="1" x14ac:dyDescent="0.2">
      <c r="B16" s="45" t="s">
        <v>43</v>
      </c>
      <c r="C16" s="9">
        <v>19.2</v>
      </c>
      <c r="D16" s="10">
        <f t="shared" si="0"/>
        <v>19200</v>
      </c>
      <c r="E16" s="10">
        <f t="shared" si="1"/>
        <v>230400</v>
      </c>
      <c r="F16" s="11"/>
      <c r="G16" s="11" t="s">
        <v>44</v>
      </c>
      <c r="H16" s="11"/>
      <c r="I16" s="11"/>
      <c r="J16" s="11"/>
      <c r="K16" s="11"/>
      <c r="L16" s="11" t="s">
        <v>45</v>
      </c>
      <c r="M16" s="11"/>
      <c r="N16" s="11"/>
      <c r="O16" s="11"/>
      <c r="P16" s="11"/>
      <c r="Q16" s="12">
        <v>41850</v>
      </c>
      <c r="R16" s="13"/>
      <c r="S16" s="10">
        <f t="shared" si="2"/>
        <v>38400</v>
      </c>
      <c r="T16" s="1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2:36" s="8" customFormat="1" ht="19.5" customHeight="1" x14ac:dyDescent="0.2">
      <c r="B17" s="45" t="s">
        <v>46</v>
      </c>
      <c r="C17" s="9">
        <v>19.2</v>
      </c>
      <c r="D17" s="10">
        <f t="shared" si="0"/>
        <v>19200</v>
      </c>
      <c r="E17" s="10">
        <f t="shared" si="1"/>
        <v>230400</v>
      </c>
      <c r="F17" s="11"/>
      <c r="G17" s="11" t="s">
        <v>47</v>
      </c>
      <c r="H17" s="11"/>
      <c r="I17" s="11"/>
      <c r="J17" s="11"/>
      <c r="K17" s="11"/>
      <c r="L17" s="11" t="s">
        <v>26</v>
      </c>
      <c r="M17" s="11"/>
      <c r="N17" s="11"/>
      <c r="O17" s="11"/>
      <c r="P17" s="11"/>
      <c r="Q17" s="12">
        <v>41876</v>
      </c>
      <c r="R17" s="13"/>
      <c r="S17" s="10">
        <f t="shared" si="2"/>
        <v>38400</v>
      </c>
      <c r="T17" s="1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s="8" customFormat="1" ht="19.5" customHeight="1" x14ac:dyDescent="0.2">
      <c r="B18" s="45" t="s">
        <v>48</v>
      </c>
      <c r="C18" s="9">
        <v>19.2</v>
      </c>
      <c r="D18" s="10">
        <f t="shared" si="0"/>
        <v>19200</v>
      </c>
      <c r="E18" s="10">
        <f t="shared" si="1"/>
        <v>230400</v>
      </c>
      <c r="F18" s="11"/>
      <c r="G18" s="11" t="s">
        <v>25</v>
      </c>
      <c r="H18" s="11"/>
      <c r="I18" s="11"/>
      <c r="J18" s="11"/>
      <c r="K18" s="11"/>
      <c r="L18" s="11" t="s">
        <v>30</v>
      </c>
      <c r="M18" s="11"/>
      <c r="N18" s="11"/>
      <c r="O18" s="11"/>
      <c r="P18" s="11"/>
      <c r="Q18" s="12">
        <v>41919</v>
      </c>
      <c r="R18" s="13"/>
      <c r="S18" s="10">
        <f t="shared" si="2"/>
        <v>38400</v>
      </c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2:36" s="8" customFormat="1" ht="19.5" customHeight="1" x14ac:dyDescent="0.2">
      <c r="B19" s="45" t="s">
        <v>49</v>
      </c>
      <c r="C19" s="9">
        <v>19.2</v>
      </c>
      <c r="D19" s="10">
        <f t="shared" si="0"/>
        <v>19200</v>
      </c>
      <c r="E19" s="10">
        <f t="shared" si="1"/>
        <v>230400</v>
      </c>
      <c r="F19" s="11"/>
      <c r="G19" s="11" t="s">
        <v>29</v>
      </c>
      <c r="H19" s="11"/>
      <c r="I19" s="11"/>
      <c r="J19" s="11"/>
      <c r="K19" s="11"/>
      <c r="L19" s="11" t="s">
        <v>50</v>
      </c>
      <c r="M19" s="11"/>
      <c r="N19" s="11"/>
      <c r="O19" s="11"/>
      <c r="P19" s="11"/>
      <c r="Q19" s="12">
        <v>41956</v>
      </c>
      <c r="R19" s="13"/>
      <c r="S19" s="10">
        <f t="shared" si="2"/>
        <v>38400</v>
      </c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2:36" s="8" customFormat="1" ht="19.5" customHeight="1" x14ac:dyDescent="0.2">
      <c r="B20" s="45" t="s">
        <v>51</v>
      </c>
      <c r="C20" s="9">
        <v>19.2</v>
      </c>
      <c r="D20" s="10">
        <f t="shared" si="0"/>
        <v>19200</v>
      </c>
      <c r="E20" s="10">
        <f t="shared" si="1"/>
        <v>230400</v>
      </c>
      <c r="F20" s="11"/>
      <c r="G20" s="11" t="s">
        <v>45</v>
      </c>
      <c r="H20" s="11"/>
      <c r="I20" s="11"/>
      <c r="J20" s="11"/>
      <c r="K20" s="11"/>
      <c r="L20" s="11" t="s">
        <v>34</v>
      </c>
      <c r="M20" s="11"/>
      <c r="N20" s="11"/>
      <c r="O20" s="11"/>
      <c r="P20" s="11"/>
      <c r="Q20" s="12">
        <v>41991</v>
      </c>
      <c r="R20" s="13"/>
      <c r="S20" s="10">
        <f t="shared" si="2"/>
        <v>38400</v>
      </c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2:36" s="8" customFormat="1" ht="19.5" customHeight="1" x14ac:dyDescent="0.2">
      <c r="B21" s="45" t="s">
        <v>52</v>
      </c>
      <c r="C21" s="9">
        <v>19.2</v>
      </c>
      <c r="D21" s="10">
        <f t="shared" si="0"/>
        <v>19200</v>
      </c>
      <c r="E21" s="10">
        <f t="shared" si="1"/>
        <v>230400</v>
      </c>
      <c r="F21" s="11"/>
      <c r="G21" s="11" t="s">
        <v>26</v>
      </c>
      <c r="H21" s="11"/>
      <c r="I21" s="11"/>
      <c r="J21" s="11"/>
      <c r="K21" s="11"/>
      <c r="L21" s="11" t="s">
        <v>38</v>
      </c>
      <c r="M21" s="11"/>
      <c r="N21" s="11"/>
      <c r="O21" s="11"/>
      <c r="P21" s="11"/>
      <c r="Q21" s="12">
        <v>42027</v>
      </c>
      <c r="R21" s="13"/>
      <c r="S21" s="10">
        <f t="shared" si="2"/>
        <v>38400</v>
      </c>
      <c r="T21" s="1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2:36" s="8" customFormat="1" ht="19.5" customHeight="1" x14ac:dyDescent="0.2">
      <c r="B22" s="45" t="s">
        <v>53</v>
      </c>
      <c r="C22" s="9">
        <v>19.2</v>
      </c>
      <c r="D22" s="10">
        <f t="shared" si="0"/>
        <v>19200</v>
      </c>
      <c r="E22" s="10">
        <f t="shared" si="1"/>
        <v>230400</v>
      </c>
      <c r="F22" s="11"/>
      <c r="G22" s="11" t="s">
        <v>30</v>
      </c>
      <c r="H22" s="11"/>
      <c r="I22" s="11"/>
      <c r="J22" s="11"/>
      <c r="K22" s="11"/>
      <c r="L22" s="11"/>
      <c r="M22" s="11" t="s">
        <v>44</v>
      </c>
      <c r="N22" s="11"/>
      <c r="O22" s="11"/>
      <c r="P22" s="11"/>
      <c r="Q22" s="12">
        <v>42068</v>
      </c>
      <c r="R22" s="13"/>
      <c r="S22" s="10">
        <f t="shared" si="2"/>
        <v>38400</v>
      </c>
      <c r="T22" s="1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2:36" s="8" customFormat="1" ht="19.5" customHeight="1" x14ac:dyDescent="0.2">
      <c r="B23" s="45" t="s">
        <v>54</v>
      </c>
      <c r="C23" s="9">
        <v>19.2</v>
      </c>
      <c r="D23" s="10">
        <f t="shared" si="0"/>
        <v>19200</v>
      </c>
      <c r="E23" s="10">
        <f t="shared" si="1"/>
        <v>230400</v>
      </c>
      <c r="F23" s="11"/>
      <c r="G23" s="11" t="s">
        <v>50</v>
      </c>
      <c r="H23" s="11"/>
      <c r="I23" s="11"/>
      <c r="J23" s="11"/>
      <c r="K23" s="11"/>
      <c r="L23" s="11"/>
      <c r="M23" s="11" t="s">
        <v>47</v>
      </c>
      <c r="N23" s="11"/>
      <c r="O23" s="11"/>
      <c r="P23" s="11"/>
      <c r="Q23" s="12">
        <v>42088</v>
      </c>
      <c r="R23" s="13"/>
      <c r="S23" s="10">
        <f t="shared" si="2"/>
        <v>38400</v>
      </c>
      <c r="T23" s="1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2:36" s="8" customFormat="1" ht="19.5" customHeight="1" x14ac:dyDescent="0.2">
      <c r="B24" s="45" t="s">
        <v>55</v>
      </c>
      <c r="C24" s="9">
        <v>19.2</v>
      </c>
      <c r="D24" s="10">
        <f t="shared" si="0"/>
        <v>19200</v>
      </c>
      <c r="E24" s="10">
        <f t="shared" si="1"/>
        <v>230400</v>
      </c>
      <c r="F24" s="11"/>
      <c r="G24" s="11" t="s">
        <v>56</v>
      </c>
      <c r="H24" s="11"/>
      <c r="I24" s="11"/>
      <c r="J24" s="11"/>
      <c r="K24" s="11"/>
      <c r="L24" s="11"/>
      <c r="M24" s="11" t="s">
        <v>25</v>
      </c>
      <c r="N24" s="11"/>
      <c r="O24" s="11"/>
      <c r="P24" s="11"/>
      <c r="Q24" s="12">
        <v>42074</v>
      </c>
      <c r="R24" s="13"/>
      <c r="S24" s="10">
        <f t="shared" si="2"/>
        <v>38400</v>
      </c>
      <c r="T24" s="1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2:36" s="8" customFormat="1" ht="19.5" customHeight="1" x14ac:dyDescent="0.2">
      <c r="B25" s="45" t="s">
        <v>57</v>
      </c>
      <c r="C25" s="9">
        <v>19.2</v>
      </c>
      <c r="D25" s="10">
        <f t="shared" si="0"/>
        <v>19200</v>
      </c>
      <c r="E25" s="10">
        <f t="shared" si="1"/>
        <v>230400</v>
      </c>
      <c r="F25" s="11"/>
      <c r="G25" s="11" t="s">
        <v>34</v>
      </c>
      <c r="H25" s="11"/>
      <c r="I25" s="11"/>
      <c r="J25" s="11"/>
      <c r="K25" s="11"/>
      <c r="L25" s="11"/>
      <c r="M25" s="11" t="s">
        <v>29</v>
      </c>
      <c r="N25" s="11"/>
      <c r="O25" s="11"/>
      <c r="P25" s="11"/>
      <c r="Q25" s="12">
        <v>42223</v>
      </c>
      <c r="R25" s="13"/>
      <c r="S25" s="10">
        <f t="shared" si="2"/>
        <v>38400</v>
      </c>
      <c r="T25" s="1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2:36" s="8" customFormat="1" ht="19.5" customHeight="1" x14ac:dyDescent="0.2">
      <c r="B26" s="45" t="s">
        <v>58</v>
      </c>
      <c r="C26" s="9">
        <v>19.2</v>
      </c>
      <c r="D26" s="10">
        <f t="shared" si="0"/>
        <v>19200</v>
      </c>
      <c r="E26" s="10">
        <f t="shared" si="1"/>
        <v>230400</v>
      </c>
      <c r="F26" s="11"/>
      <c r="G26" s="11" t="s">
        <v>38</v>
      </c>
      <c r="H26" s="11" t="s">
        <v>23</v>
      </c>
      <c r="I26" s="11"/>
      <c r="J26" s="11"/>
      <c r="K26" s="11"/>
      <c r="L26" s="11"/>
      <c r="M26" s="11" t="s">
        <v>59</v>
      </c>
      <c r="N26" s="11"/>
      <c r="O26" s="11"/>
      <c r="P26" s="11"/>
      <c r="Q26" s="12">
        <v>42248</v>
      </c>
      <c r="R26" s="13"/>
      <c r="S26" s="10">
        <f>SUM(D26*6)</f>
        <v>115200</v>
      </c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2:36" s="8" customFormat="1" ht="19.5" customHeight="1" x14ac:dyDescent="0.2">
      <c r="B27" s="45" t="s">
        <v>62</v>
      </c>
      <c r="C27" s="9">
        <v>19.2</v>
      </c>
      <c r="D27" s="10">
        <f t="shared" si="0"/>
        <v>19200</v>
      </c>
      <c r="E27" s="10">
        <f t="shared" si="1"/>
        <v>230400</v>
      </c>
      <c r="F27" s="11"/>
      <c r="G27" s="11"/>
      <c r="H27" s="11" t="s">
        <v>60</v>
      </c>
      <c r="I27" s="11"/>
      <c r="J27" s="11"/>
      <c r="K27" s="11"/>
      <c r="L27" s="11"/>
      <c r="M27" s="11" t="s">
        <v>61</v>
      </c>
      <c r="N27" s="11" t="s">
        <v>27</v>
      </c>
      <c r="O27" s="11"/>
      <c r="P27" s="11"/>
      <c r="Q27" s="12">
        <v>42461</v>
      </c>
      <c r="R27" s="13"/>
      <c r="S27" s="10">
        <f>SUM(D27*11)</f>
        <v>211200</v>
      </c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2:36" s="8" customFormat="1" ht="19.5" customHeight="1" x14ac:dyDescent="0.2">
      <c r="B28" s="45" t="s">
        <v>63</v>
      </c>
      <c r="C28" s="9">
        <v>19.2</v>
      </c>
      <c r="D28" s="10">
        <f t="shared" si="0"/>
        <v>19200</v>
      </c>
      <c r="E28" s="10">
        <f t="shared" si="1"/>
        <v>230400</v>
      </c>
      <c r="F28" s="11"/>
      <c r="G28" s="11"/>
      <c r="H28" s="11" t="s">
        <v>64</v>
      </c>
      <c r="I28" s="11"/>
      <c r="J28" s="11"/>
      <c r="K28" s="11"/>
      <c r="L28" s="11"/>
      <c r="M28" s="11"/>
      <c r="N28" s="11" t="s">
        <v>65</v>
      </c>
      <c r="O28" s="11"/>
      <c r="P28" s="11"/>
      <c r="Q28" s="12">
        <v>42529</v>
      </c>
      <c r="R28" s="13" t="s">
        <v>66</v>
      </c>
      <c r="S28" s="10">
        <f>SUM(D28*4)</f>
        <v>76800</v>
      </c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2:36" s="8" customFormat="1" ht="19.5" customHeight="1" x14ac:dyDescent="0.2">
      <c r="B29" s="45" t="s">
        <v>67</v>
      </c>
      <c r="C29" s="9">
        <v>19.2</v>
      </c>
      <c r="D29" s="10">
        <f t="shared" si="0"/>
        <v>19200</v>
      </c>
      <c r="E29" s="10">
        <f t="shared" si="1"/>
        <v>230400</v>
      </c>
      <c r="F29" s="11"/>
      <c r="G29" s="11"/>
      <c r="H29" s="11" t="s">
        <v>30</v>
      </c>
      <c r="I29" s="11"/>
      <c r="J29" s="11"/>
      <c r="K29" s="11"/>
      <c r="L29" s="11"/>
      <c r="M29" s="11"/>
      <c r="N29" s="11" t="s">
        <v>45</v>
      </c>
      <c r="O29" s="11"/>
      <c r="P29" s="11"/>
      <c r="Q29" s="12">
        <v>42563</v>
      </c>
      <c r="R29" s="13" t="s">
        <v>66</v>
      </c>
      <c r="S29" s="10">
        <f t="shared" si="2"/>
        <v>38400</v>
      </c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2:36" s="8" customFormat="1" ht="19.5" customHeight="1" x14ac:dyDescent="0.2">
      <c r="B30" s="45" t="s">
        <v>68</v>
      </c>
      <c r="C30" s="9">
        <v>19.2</v>
      </c>
      <c r="D30" s="10">
        <f t="shared" si="0"/>
        <v>19200</v>
      </c>
      <c r="E30" s="10">
        <f t="shared" si="1"/>
        <v>230400</v>
      </c>
      <c r="F30" s="11"/>
      <c r="G30" s="11"/>
      <c r="H30" s="11" t="s">
        <v>50</v>
      </c>
      <c r="I30" s="11"/>
      <c r="J30" s="11"/>
      <c r="K30" s="11"/>
      <c r="L30" s="11"/>
      <c r="M30" s="11"/>
      <c r="N30" s="11" t="s">
        <v>26</v>
      </c>
      <c r="O30" s="11"/>
      <c r="P30" s="11"/>
      <c r="Q30" s="12">
        <v>42600</v>
      </c>
      <c r="R30" s="13" t="s">
        <v>66</v>
      </c>
      <c r="S30" s="10">
        <f t="shared" si="2"/>
        <v>38400</v>
      </c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2:36" s="8" customFormat="1" ht="19.5" customHeight="1" x14ac:dyDescent="0.2">
      <c r="B31" s="45" t="s">
        <v>69</v>
      </c>
      <c r="C31" s="9">
        <v>19.2</v>
      </c>
      <c r="D31" s="10">
        <f t="shared" si="0"/>
        <v>19200</v>
      </c>
      <c r="E31" s="10">
        <f t="shared" si="1"/>
        <v>230400</v>
      </c>
      <c r="F31" s="11"/>
      <c r="G31" s="11"/>
      <c r="H31" s="11" t="s">
        <v>56</v>
      </c>
      <c r="I31" s="11"/>
      <c r="J31" s="11"/>
      <c r="K31" s="11"/>
      <c r="L31" s="11"/>
      <c r="M31" s="11"/>
      <c r="N31" s="11" t="s">
        <v>30</v>
      </c>
      <c r="O31" s="11"/>
      <c r="P31" s="11"/>
      <c r="Q31" s="12">
        <v>42641</v>
      </c>
      <c r="R31" s="13" t="s">
        <v>66</v>
      </c>
      <c r="S31" s="10">
        <f t="shared" si="2"/>
        <v>38400</v>
      </c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2:36" s="8" customFormat="1" ht="19.5" customHeight="1" x14ac:dyDescent="0.2">
      <c r="B32" s="45" t="s">
        <v>70</v>
      </c>
      <c r="C32" s="9">
        <v>19.2</v>
      </c>
      <c r="D32" s="10">
        <f t="shared" si="0"/>
        <v>19200</v>
      </c>
      <c r="E32" s="10">
        <f t="shared" si="1"/>
        <v>230400</v>
      </c>
      <c r="F32" s="11"/>
      <c r="G32" s="11"/>
      <c r="H32" s="11" t="s">
        <v>71</v>
      </c>
      <c r="I32" s="11"/>
      <c r="J32" s="11"/>
      <c r="K32" s="11"/>
      <c r="L32" s="11"/>
      <c r="M32" s="11"/>
      <c r="N32" s="11" t="s">
        <v>33</v>
      </c>
      <c r="O32" s="11"/>
      <c r="P32" s="11"/>
      <c r="Q32" s="12">
        <v>42695</v>
      </c>
      <c r="R32" s="13" t="s">
        <v>66</v>
      </c>
      <c r="S32" s="10">
        <f>SUM(D32*4)</f>
        <v>76800</v>
      </c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2:38" s="8" customFormat="1" ht="19.5" customHeight="1" x14ac:dyDescent="0.2">
      <c r="B33" s="45" t="s">
        <v>72</v>
      </c>
      <c r="C33" s="9">
        <v>19.2</v>
      </c>
      <c r="D33" s="10">
        <f t="shared" si="0"/>
        <v>19200</v>
      </c>
      <c r="E33" s="10">
        <f t="shared" si="1"/>
        <v>230400</v>
      </c>
      <c r="F33" s="11"/>
      <c r="G33" s="11"/>
      <c r="H33" s="11"/>
      <c r="I33" s="11" t="s">
        <v>44</v>
      </c>
      <c r="J33" s="11"/>
      <c r="K33" s="11"/>
      <c r="L33" s="11"/>
      <c r="M33" s="11"/>
      <c r="N33" s="11" t="s">
        <v>34</v>
      </c>
      <c r="O33" s="11"/>
      <c r="P33" s="11"/>
      <c r="Q33" s="12">
        <v>42716</v>
      </c>
      <c r="R33" s="13" t="s">
        <v>66</v>
      </c>
      <c r="S33" s="10">
        <f t="shared" si="2"/>
        <v>38400</v>
      </c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2:38" s="8" customFormat="1" ht="19.5" customHeight="1" x14ac:dyDescent="0.2">
      <c r="B34" s="45" t="s">
        <v>73</v>
      </c>
      <c r="C34" s="9">
        <v>19.2</v>
      </c>
      <c r="D34" s="10">
        <f t="shared" si="0"/>
        <v>19200</v>
      </c>
      <c r="E34" s="10">
        <f t="shared" si="1"/>
        <v>230400</v>
      </c>
      <c r="F34" s="11"/>
      <c r="G34" s="11"/>
      <c r="H34" s="11"/>
      <c r="I34" s="11" t="s">
        <v>47</v>
      </c>
      <c r="J34" s="11" t="s">
        <v>74</v>
      </c>
      <c r="K34" s="11"/>
      <c r="L34" s="11"/>
      <c r="M34" s="11"/>
      <c r="N34" s="11" t="s">
        <v>38</v>
      </c>
      <c r="O34" s="11"/>
      <c r="P34" s="11"/>
      <c r="Q34" s="12">
        <v>42747</v>
      </c>
      <c r="R34" s="13" t="s">
        <v>66</v>
      </c>
      <c r="S34" s="10">
        <f t="shared" si="2"/>
        <v>38400</v>
      </c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2:38" s="8" customFormat="1" ht="19.5" customHeight="1" x14ac:dyDescent="0.2">
      <c r="B35" s="45" t="s">
        <v>75</v>
      </c>
      <c r="C35" s="9">
        <v>19.2</v>
      </c>
      <c r="D35" s="10">
        <f t="shared" si="0"/>
        <v>19200</v>
      </c>
      <c r="E35" s="10">
        <f t="shared" si="1"/>
        <v>230400</v>
      </c>
      <c r="F35" s="11"/>
      <c r="G35" s="11"/>
      <c r="H35" s="11"/>
      <c r="I35" s="11" t="s">
        <v>25</v>
      </c>
      <c r="J35" s="11"/>
      <c r="K35" s="11"/>
      <c r="L35" s="11"/>
      <c r="M35" s="11"/>
      <c r="N35" s="11"/>
      <c r="O35" s="11" t="s">
        <v>44</v>
      </c>
      <c r="P35" s="11"/>
      <c r="Q35" s="12">
        <v>42790</v>
      </c>
      <c r="R35" s="13" t="s">
        <v>66</v>
      </c>
      <c r="S35" s="10">
        <f t="shared" si="2"/>
        <v>38400</v>
      </c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2:38" s="8" customFormat="1" ht="19.5" customHeight="1" x14ac:dyDescent="0.2">
      <c r="B36" s="45" t="s">
        <v>76</v>
      </c>
      <c r="C36" s="9">
        <v>19.2</v>
      </c>
      <c r="D36" s="10">
        <f t="shared" si="0"/>
        <v>19200</v>
      </c>
      <c r="E36" s="10">
        <f t="shared" si="1"/>
        <v>230400</v>
      </c>
      <c r="F36" s="11"/>
      <c r="G36" s="11"/>
      <c r="H36" s="11"/>
      <c r="I36" s="11" t="s">
        <v>77</v>
      </c>
      <c r="J36" s="11"/>
      <c r="K36" s="11"/>
      <c r="L36" s="11"/>
      <c r="M36" s="11"/>
      <c r="N36" s="11"/>
      <c r="O36" s="11" t="s">
        <v>78</v>
      </c>
      <c r="P36" s="11"/>
      <c r="Q36" s="12">
        <v>42837</v>
      </c>
      <c r="R36" s="13" t="s">
        <v>66</v>
      </c>
      <c r="S36" s="10">
        <f>SUM(D36*4)</f>
        <v>76800</v>
      </c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2:38" s="8" customFormat="1" ht="19.5" customHeight="1" x14ac:dyDescent="0.2">
      <c r="B37" s="45" t="s">
        <v>79</v>
      </c>
      <c r="C37" s="9">
        <v>19.2</v>
      </c>
      <c r="D37" s="10">
        <f t="shared" si="0"/>
        <v>19200</v>
      </c>
      <c r="E37" s="10">
        <f t="shared" si="1"/>
        <v>230400</v>
      </c>
      <c r="F37" s="11"/>
      <c r="G37" s="11"/>
      <c r="H37" s="11"/>
      <c r="I37" s="11" t="s">
        <v>80</v>
      </c>
      <c r="J37" s="11"/>
      <c r="K37" s="11"/>
      <c r="L37" s="11"/>
      <c r="M37" s="11"/>
      <c r="N37" s="11"/>
      <c r="O37" s="11" t="s">
        <v>81</v>
      </c>
      <c r="P37" s="11"/>
      <c r="Q37" s="12">
        <v>42942</v>
      </c>
      <c r="R37" s="13" t="s">
        <v>66</v>
      </c>
      <c r="S37" s="10">
        <f>SUM(D37*8)</f>
        <v>153600</v>
      </c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2:38" s="8" customFormat="1" ht="19.5" customHeight="1" x14ac:dyDescent="0.2">
      <c r="B38" s="45" t="s">
        <v>82</v>
      </c>
      <c r="C38" s="9">
        <v>19.2</v>
      </c>
      <c r="D38" s="10">
        <f t="shared" si="0"/>
        <v>19200</v>
      </c>
      <c r="E38" s="10">
        <f t="shared" si="1"/>
        <v>230400</v>
      </c>
      <c r="F38" s="11"/>
      <c r="G38" s="11"/>
      <c r="H38" s="11"/>
      <c r="I38" s="11" t="s">
        <v>56</v>
      </c>
      <c r="J38" s="11"/>
      <c r="K38" s="11"/>
      <c r="L38" s="11"/>
      <c r="M38" s="11"/>
      <c r="N38" s="11"/>
      <c r="O38" s="11" t="s">
        <v>30</v>
      </c>
      <c r="P38" s="11"/>
      <c r="Q38" s="12">
        <v>42982</v>
      </c>
      <c r="R38" s="13" t="s">
        <v>66</v>
      </c>
      <c r="S38" s="10">
        <f t="shared" si="2"/>
        <v>38400</v>
      </c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2:38" s="8" customFormat="1" ht="19.5" customHeight="1" x14ac:dyDescent="0.2">
      <c r="B39" s="45" t="s">
        <v>83</v>
      </c>
      <c r="C39" s="9">
        <v>19.2</v>
      </c>
      <c r="D39" s="10">
        <f t="shared" si="0"/>
        <v>19200</v>
      </c>
      <c r="E39" s="10">
        <f t="shared" si="1"/>
        <v>230400</v>
      </c>
      <c r="F39" s="11"/>
      <c r="G39" s="11"/>
      <c r="H39" s="11"/>
      <c r="I39" s="11" t="s">
        <v>34</v>
      </c>
      <c r="J39" s="11"/>
      <c r="K39" s="11"/>
      <c r="L39" s="11"/>
      <c r="M39" s="11"/>
      <c r="N39" s="11"/>
      <c r="O39" s="11" t="s">
        <v>50</v>
      </c>
      <c r="P39" s="11"/>
      <c r="Q39" s="12">
        <v>43031</v>
      </c>
      <c r="R39" s="13" t="s">
        <v>66</v>
      </c>
      <c r="S39" s="10">
        <f t="shared" si="2"/>
        <v>38400</v>
      </c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2:38" s="8" customFormat="1" ht="19.5" customHeight="1" x14ac:dyDescent="0.2">
      <c r="B40" s="45" t="s">
        <v>84</v>
      </c>
      <c r="C40" s="9">
        <v>19.2</v>
      </c>
      <c r="D40" s="10">
        <f t="shared" si="0"/>
        <v>19200</v>
      </c>
      <c r="E40" s="10">
        <f t="shared" si="1"/>
        <v>230400</v>
      </c>
      <c r="F40" s="11"/>
      <c r="G40" s="11"/>
      <c r="H40" s="11"/>
      <c r="I40" s="11" t="s">
        <v>38</v>
      </c>
      <c r="J40" s="11"/>
      <c r="K40" s="11"/>
      <c r="L40" s="11"/>
      <c r="M40" s="11"/>
      <c r="N40" s="11"/>
      <c r="O40" s="11" t="s">
        <v>56</v>
      </c>
      <c r="P40" s="11"/>
      <c r="Q40" s="12">
        <v>43087</v>
      </c>
      <c r="R40" s="13" t="s">
        <v>66</v>
      </c>
      <c r="S40" s="10">
        <f t="shared" si="2"/>
        <v>38400</v>
      </c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2:38" s="8" customFormat="1" ht="25.5" x14ac:dyDescent="0.2">
      <c r="B41" s="45" t="s">
        <v>85</v>
      </c>
      <c r="C41" s="9">
        <v>19.2</v>
      </c>
      <c r="D41" s="10">
        <f t="shared" si="0"/>
        <v>19200</v>
      </c>
      <c r="E41" s="10">
        <f t="shared" si="1"/>
        <v>230400</v>
      </c>
      <c r="F41" s="11"/>
      <c r="G41" s="11"/>
      <c r="H41" s="11"/>
      <c r="I41" s="11"/>
      <c r="J41" s="11" t="s">
        <v>44</v>
      </c>
      <c r="K41" s="11"/>
      <c r="L41" s="11"/>
      <c r="M41" s="11"/>
      <c r="N41" s="11"/>
      <c r="O41" s="11" t="s">
        <v>34</v>
      </c>
      <c r="P41" s="11"/>
      <c r="Q41" s="12">
        <v>43115</v>
      </c>
      <c r="R41" s="13" t="s">
        <v>86</v>
      </c>
      <c r="S41" s="10">
        <f t="shared" si="2"/>
        <v>38400</v>
      </c>
      <c r="T41" s="16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2:38" s="8" customFormat="1" ht="25.5" x14ac:dyDescent="0.2">
      <c r="B42" s="45" t="s">
        <v>87</v>
      </c>
      <c r="C42" s="9">
        <v>19.2</v>
      </c>
      <c r="D42" s="10">
        <f t="shared" si="0"/>
        <v>19200</v>
      </c>
      <c r="E42" s="10">
        <f t="shared" si="1"/>
        <v>230400</v>
      </c>
      <c r="F42" s="11"/>
      <c r="G42" s="11"/>
      <c r="H42" s="11"/>
      <c r="I42" s="11"/>
      <c r="J42" s="11" t="s">
        <v>47</v>
      </c>
      <c r="K42" s="11"/>
      <c r="L42" s="11"/>
      <c r="M42" s="11"/>
      <c r="N42" s="11"/>
      <c r="O42" s="11" t="s">
        <v>38</v>
      </c>
      <c r="P42" s="11"/>
      <c r="Q42" s="12">
        <v>43160</v>
      </c>
      <c r="R42" s="13" t="s">
        <v>88</v>
      </c>
      <c r="S42" s="10">
        <f t="shared" si="2"/>
        <v>38400</v>
      </c>
      <c r="T42" s="16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2:38" s="8" customFormat="1" ht="25.5" x14ac:dyDescent="0.2">
      <c r="B43" s="45" t="s">
        <v>89</v>
      </c>
      <c r="C43" s="9">
        <v>19.2</v>
      </c>
      <c r="D43" s="10">
        <f t="shared" si="0"/>
        <v>19200</v>
      </c>
      <c r="E43" s="10">
        <f t="shared" si="1"/>
        <v>230400</v>
      </c>
      <c r="F43" s="11"/>
      <c r="G43" s="11"/>
      <c r="H43" s="11"/>
      <c r="I43" s="11"/>
      <c r="J43" s="11" t="s">
        <v>90</v>
      </c>
      <c r="K43" s="11"/>
      <c r="L43" s="11"/>
      <c r="M43" s="11"/>
      <c r="N43" s="11"/>
      <c r="O43" s="11"/>
      <c r="P43" s="11" t="s">
        <v>39</v>
      </c>
      <c r="Q43" s="12">
        <v>43199</v>
      </c>
      <c r="R43" s="13" t="s">
        <v>91</v>
      </c>
      <c r="S43" s="10">
        <f>SUM(D43*4)</f>
        <v>76800</v>
      </c>
      <c r="T43" s="1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2:38" s="8" customFormat="1" ht="25.5" x14ac:dyDescent="0.2">
      <c r="B44" s="45" t="s">
        <v>92</v>
      </c>
      <c r="C44" s="9">
        <v>19.2</v>
      </c>
      <c r="D44" s="10">
        <f t="shared" si="0"/>
        <v>19200</v>
      </c>
      <c r="E44" s="10">
        <f t="shared" si="1"/>
        <v>230400</v>
      </c>
      <c r="F44" s="11"/>
      <c r="G44" s="11"/>
      <c r="H44" s="11"/>
      <c r="I44" s="11"/>
      <c r="J44" s="11" t="s">
        <v>59</v>
      </c>
      <c r="K44" s="11"/>
      <c r="L44" s="11"/>
      <c r="M44" s="11"/>
      <c r="N44" s="11"/>
      <c r="O44" s="11"/>
      <c r="P44" s="11" t="s">
        <v>60</v>
      </c>
      <c r="Q44" s="12">
        <v>43249</v>
      </c>
      <c r="R44" s="13" t="s">
        <v>93</v>
      </c>
      <c r="S44" s="10">
        <f>SUM(D44*6)</f>
        <v>115200</v>
      </c>
      <c r="T44" s="16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2:38" s="8" customFormat="1" ht="19.5" customHeight="1" x14ac:dyDescent="0.2">
      <c r="B45" s="45"/>
      <c r="C45" s="9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13"/>
      <c r="S45" s="10"/>
      <c r="T45" s="16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2:38" s="8" customFormat="1" ht="19.5" customHeight="1" x14ac:dyDescent="0.2">
      <c r="B46" s="45"/>
      <c r="C46" s="9"/>
      <c r="D46" s="10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13"/>
      <c r="S46" s="10"/>
      <c r="T46" s="16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pans="2:38" s="8" customFormat="1" ht="19.5" customHeight="1" thickBot="1" x14ac:dyDescent="0.25">
      <c r="B47" s="46"/>
      <c r="C47" s="17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20"/>
      <c r="R47" s="21"/>
      <c r="S47" s="18"/>
      <c r="T47" s="22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2:38" ht="23.25" customHeight="1" thickBot="1" x14ac:dyDescent="0.3">
      <c r="B48" s="47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4"/>
      <c r="N48" s="24"/>
      <c r="O48" s="24"/>
      <c r="P48" s="24"/>
      <c r="Q48" s="24"/>
      <c r="R48" s="24"/>
      <c r="S48" s="25">
        <f>SUM(S8:S47)</f>
        <v>2131200</v>
      </c>
      <c r="T48" s="24"/>
      <c r="U48" s="26"/>
    </row>
    <row r="49" spans="1:19" ht="13.5" thickBot="1" x14ac:dyDescent="0.3"/>
    <row r="50" spans="1:19" ht="39" thickBot="1" x14ac:dyDescent="0.3">
      <c r="A50" s="1"/>
      <c r="B50" s="1"/>
      <c r="C50" s="27" t="s">
        <v>3</v>
      </c>
      <c r="D50" s="28" t="s">
        <v>4</v>
      </c>
      <c r="E50" s="28" t="s">
        <v>104</v>
      </c>
      <c r="F50" s="49" t="s">
        <v>11</v>
      </c>
      <c r="G50" s="49" t="s">
        <v>12</v>
      </c>
      <c r="H50" s="49" t="s">
        <v>13</v>
      </c>
      <c r="I50" s="49" t="s">
        <v>14</v>
      </c>
      <c r="J50" s="49" t="s">
        <v>15</v>
      </c>
      <c r="K50" s="49" t="s">
        <v>16</v>
      </c>
      <c r="L50" s="49" t="s">
        <v>17</v>
      </c>
      <c r="M50" s="49" t="s">
        <v>18</v>
      </c>
      <c r="N50" s="49" t="s">
        <v>19</v>
      </c>
      <c r="O50" s="49" t="s">
        <v>20</v>
      </c>
      <c r="P50" s="49" t="s">
        <v>21</v>
      </c>
    </row>
    <row r="51" spans="1:19" s="48" customFormat="1" ht="26.25" thickBot="1" x14ac:dyDescent="0.3">
      <c r="C51" s="29">
        <v>19.2</v>
      </c>
      <c r="D51" s="30">
        <f>SUM(C51*1000)</f>
        <v>19200</v>
      </c>
      <c r="E51" s="31">
        <f t="shared" ref="E51" si="3">SUM(D51*12)</f>
        <v>230400</v>
      </c>
      <c r="F51" s="28" t="s">
        <v>94</v>
      </c>
      <c r="G51" s="32" t="s">
        <v>95</v>
      </c>
      <c r="H51" s="28" t="s">
        <v>96</v>
      </c>
      <c r="I51" s="28" t="s">
        <v>96</v>
      </c>
      <c r="J51" s="32" t="s">
        <v>97</v>
      </c>
      <c r="K51" s="32" t="s">
        <v>98</v>
      </c>
      <c r="L51" s="32" t="s">
        <v>99</v>
      </c>
      <c r="M51" s="28" t="s">
        <v>100</v>
      </c>
      <c r="N51" s="28" t="s">
        <v>101</v>
      </c>
      <c r="O51" s="28" t="s">
        <v>102</v>
      </c>
      <c r="P51" s="32" t="s">
        <v>103</v>
      </c>
      <c r="S51" s="1"/>
    </row>
    <row r="53" spans="1:19" ht="19.5" customHeight="1" x14ac:dyDescent="0.25">
      <c r="D53" s="69">
        <v>19200</v>
      </c>
      <c r="E53" s="33"/>
      <c r="F53" s="33"/>
      <c r="G53" s="33">
        <f>SUM(D53*1)</f>
        <v>19200</v>
      </c>
      <c r="H53" s="33">
        <f t="shared" ref="H53:I53" si="4">SUM(E53*1)</f>
        <v>0</v>
      </c>
      <c r="I53" s="33">
        <f t="shared" si="4"/>
        <v>0</v>
      </c>
      <c r="J53" s="33">
        <f>SUM(D53*5)</f>
        <v>96000</v>
      </c>
      <c r="K53" s="33">
        <f>SUM(D53*6)</f>
        <v>115200</v>
      </c>
      <c r="L53" s="33">
        <f>SUM(D53*2)</f>
        <v>38400</v>
      </c>
      <c r="M53" s="33">
        <f>SUM(D53*0)</f>
        <v>0</v>
      </c>
      <c r="N53" s="33">
        <f>SUM(D53*0)</f>
        <v>0</v>
      </c>
      <c r="O53" s="33">
        <f>SUM(D53*0)</f>
        <v>0</v>
      </c>
      <c r="P53" s="33">
        <f>SUM(D53*1)</f>
        <v>19200</v>
      </c>
      <c r="Q53" s="34"/>
      <c r="R53" s="35">
        <f>SUM(G53:P53)</f>
        <v>288000</v>
      </c>
    </row>
  </sheetData>
  <mergeCells count="16">
    <mergeCell ref="T6:T7"/>
    <mergeCell ref="B2:T2"/>
    <mergeCell ref="B3:T3"/>
    <mergeCell ref="B6:B7"/>
    <mergeCell ref="C6:C7"/>
    <mergeCell ref="D6:D7"/>
    <mergeCell ref="E6:E7"/>
    <mergeCell ref="F6:P6"/>
    <mergeCell ref="Q6:Q7"/>
    <mergeCell ref="R6:R7"/>
    <mergeCell ref="S6:S7"/>
    <mergeCell ref="C4:E4"/>
    <mergeCell ref="G4:H4"/>
    <mergeCell ref="J4:K4"/>
    <mergeCell ref="M4:O4"/>
    <mergeCell ref="Q4:R4"/>
  </mergeCells>
  <hyperlinks>
    <hyperlink ref="M4" r:id="rId1"/>
  </hyperlinks>
  <pageMargins left="0.7" right="0.7" top="0.75" bottom="0.75" header="0.3" footer="0.3"/>
  <ignoredErrors>
    <ignoredError sqref="S11:S45" formula="1"/>
    <ignoredError sqref="F7:O47 B8:B45 P7 F50:P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19,2 LTS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2018-06-04T20:14:42Z</cp:lastPrinted>
  <dcterms:created xsi:type="dcterms:W3CDTF">2018-06-04T19:14:41Z</dcterms:created>
  <dcterms:modified xsi:type="dcterms:W3CDTF">2018-06-04T21:38:51Z</dcterms:modified>
</cp:coreProperties>
</file>